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1_{48F66AFD-6C7E-C441-AB3E-318704B940A0}" xr6:coauthVersionLast="47" xr6:coauthVersionMax="47" xr10:uidLastSave="{00000000-0000-0000-0000-000000000000}"/>
  <bookViews>
    <workbookView xWindow="140" yWindow="660" windowWidth="16580" windowHeight="19280" activeTab="1" xr2:uid="{00000000-000D-0000-FFFF-FFFF00000000}"/>
  </bookViews>
  <sheets>
    <sheet name="Receta Estándar" sheetId="3" r:id="rId1"/>
    <sheet name="Receta Complementaria" sheetId="4" r:id="rId2"/>
    <sheet name="Costo Unitario" sheetId="2" r:id="rId3"/>
    <sheet name="P. Rendim." sheetId="1" r:id="rId4"/>
  </sheets>
  <definedNames>
    <definedName name="Ingredientes">'Costo Unitario'!$A$4:$F$19</definedName>
    <definedName name="Rendimientos">'P. Rendim.'!$A$4:$H$10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F11" i="3"/>
  <c r="F12" i="3"/>
  <c r="E12" i="3"/>
  <c r="E11" i="3"/>
  <c r="E38" i="4"/>
  <c r="E37" i="4"/>
  <c r="E36" i="4"/>
  <c r="E35" i="4"/>
  <c r="E34" i="4"/>
  <c r="E33" i="4"/>
  <c r="E32" i="4"/>
  <c r="D36" i="4"/>
  <c r="D35" i="4"/>
  <c r="D34" i="4"/>
  <c r="D33" i="4"/>
  <c r="D32" i="4"/>
  <c r="F12" i="4"/>
  <c r="F13" i="4"/>
  <c r="F14" i="4"/>
  <c r="F11" i="4"/>
  <c r="E14" i="4"/>
  <c r="E13" i="4"/>
  <c r="E12" i="4"/>
  <c r="E68" i="4"/>
  <c r="E67" i="4"/>
  <c r="E66" i="4"/>
  <c r="E65" i="4"/>
  <c r="E64" i="4"/>
  <c r="E63" i="4"/>
  <c r="E62" i="4"/>
  <c r="D62" i="4"/>
  <c r="F5" i="2"/>
  <c r="F6" i="2"/>
  <c r="F7" i="2"/>
  <c r="F8" i="2"/>
  <c r="F9" i="2"/>
  <c r="F10" i="2"/>
  <c r="E61" i="4" s="1"/>
  <c r="F11" i="2"/>
  <c r="F12" i="2"/>
  <c r="F13" i="2"/>
  <c r="F14" i="2"/>
  <c r="F15" i="2"/>
  <c r="F16" i="2"/>
  <c r="F17" i="2"/>
  <c r="F18" i="2"/>
  <c r="F19" i="2"/>
  <c r="F4" i="2"/>
  <c r="G10" i="1"/>
  <c r="D10" i="1"/>
  <c r="E10" i="1"/>
  <c r="E8" i="1"/>
  <c r="E6" i="1"/>
  <c r="G9" i="1"/>
  <c r="G8" i="1"/>
  <c r="G7" i="1"/>
  <c r="G5" i="1"/>
  <c r="D7" i="1"/>
  <c r="D6" i="1"/>
  <c r="H6" i="1"/>
  <c r="H7" i="1"/>
  <c r="H8" i="1"/>
  <c r="H9" i="1"/>
  <c r="H5" i="1"/>
  <c r="H4" i="1"/>
  <c r="C9" i="1"/>
  <c r="C5" i="1"/>
  <c r="F38" i="4"/>
  <c r="G4" i="1"/>
  <c r="D31" i="4"/>
  <c r="F68" i="4"/>
  <c r="E31" i="4"/>
  <c r="F66" i="4"/>
  <c r="F65" i="4"/>
  <c r="E10" i="4"/>
  <c r="F10" i="4" s="1"/>
  <c r="D61" i="4"/>
  <c r="F31" i="4" l="1"/>
  <c r="F32" i="4"/>
  <c r="F33" i="4"/>
  <c r="F62" i="4"/>
  <c r="F35" i="4"/>
  <c r="F61" i="4"/>
  <c r="F34" i="4"/>
  <c r="F17" i="4"/>
  <c r="F19" i="4" s="1"/>
  <c r="E10" i="3" s="1"/>
  <c r="F10" i="3" s="1"/>
  <c r="F67" i="4"/>
  <c r="F37" i="4"/>
  <c r="F36" i="4"/>
  <c r="F64" i="4"/>
  <c r="F63" i="4"/>
  <c r="F39" i="4" l="1"/>
  <c r="F41" i="4" s="1"/>
  <c r="F69" i="4"/>
  <c r="F71" i="4" s="1"/>
  <c r="F13" i="3" s="1"/>
  <c r="F15" i="3" s="1"/>
  <c r="F16" i="3" s="1"/>
  <c r="B16" i="3" l="1"/>
  <c r="F17" i="3"/>
  <c r="F19" i="3" s="1"/>
</calcChain>
</file>

<file path=xl/sharedStrings.xml><?xml version="1.0" encoding="utf-8"?>
<sst xmlns="http://schemas.openxmlformats.org/spreadsheetml/2006/main" count="195" uniqueCount="81">
  <si>
    <t>CREPAS DE HUITLACOCHE</t>
  </si>
  <si>
    <t>Rendimiento</t>
  </si>
  <si>
    <t>1 PORCIÓN</t>
  </si>
  <si>
    <t xml:space="preserve">Tipo de receta </t>
  </si>
  <si>
    <t>Unidad</t>
  </si>
  <si>
    <t>PORCIÓN</t>
  </si>
  <si>
    <t>Tamaño de la porción</t>
  </si>
  <si>
    <t>2 CREPAS</t>
  </si>
  <si>
    <t xml:space="preserve">Clasificación </t>
  </si>
  <si>
    <t>Ingrediente</t>
  </si>
  <si>
    <t>Cantidad</t>
  </si>
  <si>
    <t>%de Rendimiento</t>
  </si>
  <si>
    <t>Costo Unitario</t>
  </si>
  <si>
    <t>Importe</t>
  </si>
  <si>
    <t>CREPAS</t>
  </si>
  <si>
    <t>PZA</t>
  </si>
  <si>
    <t>RELLENO DE HUITLACOCHE</t>
  </si>
  <si>
    <t>K</t>
  </si>
  <si>
    <t>SALSA DE POBLANO</t>
  </si>
  <si>
    <t>L</t>
  </si>
  <si>
    <t>Costo total</t>
  </si>
  <si>
    <t>Precio de Venta</t>
  </si>
  <si>
    <t>Utilidad</t>
  </si>
  <si>
    <t>% de Costo</t>
  </si>
  <si>
    <t>% de Utilidad</t>
  </si>
  <si>
    <t>pzas</t>
  </si>
  <si>
    <t>Tipo de receta</t>
  </si>
  <si>
    <t>pza</t>
  </si>
  <si>
    <t>Clasificación</t>
  </si>
  <si>
    <t>Numero de porciones</t>
  </si>
  <si>
    <t>HUEVO</t>
  </si>
  <si>
    <t>HARINA DE TRIGO</t>
  </si>
  <si>
    <t>LECHE ALPURA</t>
  </si>
  <si>
    <t>MANTEQUILLA GLORIA</t>
  </si>
  <si>
    <t>SAL FINA</t>
  </si>
  <si>
    <t>kg</t>
  </si>
  <si>
    <t>k</t>
  </si>
  <si>
    <t>HUITLACOCHE</t>
  </si>
  <si>
    <t>ESPINACA</t>
  </si>
  <si>
    <t>ELOTE</t>
  </si>
  <si>
    <t>CALABAZA</t>
  </si>
  <si>
    <t>AJO ITALIANO</t>
  </si>
  <si>
    <t>CEBOLLA</t>
  </si>
  <si>
    <t>ACEITE MAZOLA</t>
  </si>
  <si>
    <t>CHILE POBLANO</t>
  </si>
  <si>
    <t>MAICENA</t>
  </si>
  <si>
    <t>CREMA ALPURA</t>
  </si>
  <si>
    <t>CONSOMÉ DE POLLO KNORR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</si>
  <si>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</si>
  <si>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</si>
  <si>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</si>
  <si>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</si>
  <si>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</si>
  <si>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</si>
  <si>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BOLSA DE 5.000 K</t>
  </si>
  <si>
    <t>BOTE DE 3.850 l</t>
  </si>
  <si>
    <t>BOTE DE 5.000 k</t>
  </si>
  <si>
    <t>BOLSA DE 1.000 k</t>
  </si>
  <si>
    <t>CAJA DE 12.000 L</t>
  </si>
  <si>
    <t>BOLSA DE 3.500 k</t>
  </si>
  <si>
    <t>BARRA DE 1.000 k</t>
  </si>
  <si>
    <t>MANOJO DE 2.500 K</t>
  </si>
  <si>
    <t>PIEZA DE 0.100 K</t>
  </si>
  <si>
    <t>BOLSA DE 3.000 K</t>
  </si>
  <si>
    <t>CAJA DE 3.000 K</t>
  </si>
  <si>
    <t>CARTÓN CON 15 PZAS</t>
  </si>
  <si>
    <t>PIEZA</t>
  </si>
  <si>
    <t>PRUEBAS DE RENDIMIENTO</t>
  </si>
  <si>
    <t>Materia Prima</t>
  </si>
  <si>
    <t>Peso Bruto</t>
  </si>
  <si>
    <t>Peso Neto</t>
  </si>
  <si>
    <t>Peso de la Merma</t>
  </si>
  <si>
    <t>% de Rendimiento</t>
  </si>
  <si>
    <t>% de Merma</t>
  </si>
  <si>
    <t>Chile poblano</t>
  </si>
  <si>
    <t>Cebolla</t>
  </si>
  <si>
    <t>Huitlacoche</t>
  </si>
  <si>
    <t>Espinaca</t>
  </si>
  <si>
    <t>Elote</t>
  </si>
  <si>
    <t>Calabaza</t>
  </si>
  <si>
    <t>Ajo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</si>
</sst>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"/>
    <numFmt numFmtId="166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4"/>
      <name val="Calibri"/>
      <family val="2"/>
    </font>
    <font>
      <b/>
      <i/>
      <sz val="14"/>
      <color indexed="9"/>
      <name val="Calibri"/>
      <family val="2"/>
    </font>
    <font>
      <b/>
      <sz val="14"/>
      <name val="Calibri"/>
      <family val="2"/>
    </font>
    <font>
      <i/>
      <sz val="2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6" fillId="3" borderId="5" xfId="0" applyFont="1" applyFill="1" applyBorder="1"/>
    <xf numFmtId="0" fontId="5" fillId="2" borderId="6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5" fontId="4" fillId="0" borderId="4" xfId="0" applyNumberFormat="1" applyFont="1" applyBorder="1"/>
    <xf numFmtId="165" fontId="6" fillId="0" borderId="4" xfId="0" applyNumberFormat="1" applyFont="1" applyBorder="1"/>
    <xf numFmtId="0" fontId="6" fillId="3" borderId="0" xfId="0" applyFont="1" applyFill="1"/>
    <xf numFmtId="9" fontId="6" fillId="0" borderId="4" xfId="2" applyFont="1" applyBorder="1"/>
    <xf numFmtId="9" fontId="6" fillId="0" borderId="6" xfId="2" applyFont="1" applyBorder="1"/>
    <xf numFmtId="0" fontId="4" fillId="3" borderId="0" xfId="0" applyFont="1" applyFill="1"/>
    <xf numFmtId="0" fontId="4" fillId="0" borderId="7" xfId="0" applyFont="1" applyBorder="1"/>
    <xf numFmtId="0" fontId="4" fillId="0" borderId="8" xfId="0" applyFont="1" applyBorder="1"/>
    <xf numFmtId="165" fontId="4" fillId="0" borderId="8" xfId="0" applyNumberFormat="1" applyFont="1" applyBorder="1"/>
    <xf numFmtId="0" fontId="4" fillId="3" borderId="9" xfId="0" applyFont="1" applyFill="1" applyBorder="1"/>
    <xf numFmtId="0" fontId="4" fillId="0" borderId="10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164" fontId="4" fillId="0" borderId="4" xfId="1" applyFont="1" applyBorder="1"/>
    <xf numFmtId="0" fontId="4" fillId="0" borderId="4" xfId="0" applyFont="1" applyBorder="1" applyAlignment="1">
      <alignment horizontal="center"/>
    </xf>
    <xf numFmtId="164" fontId="4" fillId="0" borderId="6" xfId="0" applyNumberFormat="1" applyFont="1" applyBorder="1"/>
    <xf numFmtId="166" fontId="4" fillId="0" borderId="4" xfId="0" applyNumberFormat="1" applyFont="1" applyBorder="1"/>
    <xf numFmtId="0" fontId="4" fillId="0" borderId="6" xfId="0" applyFont="1" applyBorder="1"/>
    <xf numFmtId="166" fontId="4" fillId="0" borderId="8" xfId="0" applyNumberFormat="1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2" borderId="6" xfId="0" applyFont="1" applyFill="1" applyBorder="1" applyAlignment="1">
      <alignment horizontal="center"/>
    </xf>
    <xf numFmtId="9" fontId="4" fillId="0" borderId="4" xfId="2" applyFont="1" applyBorder="1"/>
    <xf numFmtId="164" fontId="6" fillId="0" borderId="4" xfId="0" applyNumberFormat="1" applyFont="1" applyBorder="1"/>
    <xf numFmtId="164" fontId="6" fillId="0" borderId="6" xfId="1" applyFont="1" applyBorder="1"/>
    <xf numFmtId="9" fontId="4" fillId="0" borderId="4" xfId="0" applyNumberFormat="1" applyFont="1" applyBorder="1"/>
    <xf numFmtId="164" fontId="4" fillId="0" borderId="6" xfId="1" applyFont="1" applyBorder="1"/>
    <xf numFmtId="164" fontId="6" fillId="0" borderId="0" xfId="0" applyNumberFormat="1" applyFont="1"/>
    <xf numFmtId="9" fontId="4" fillId="0" borderId="6" xfId="0" applyNumberFormat="1" applyFont="1" applyBorder="1"/>
    <xf numFmtId="0" fontId="4" fillId="0" borderId="17" xfId="0" applyFont="1" applyBorder="1"/>
    <xf numFmtId="9" fontId="4" fillId="0" borderId="18" xfId="0" applyNumberFormat="1" applyFont="1" applyBorder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6" xfId="0" applyFont="1" applyBorder="1"/>
    <xf numFmtId="164" fontId="4" fillId="0" borderId="4" xfId="0" applyNumberFormat="1" applyFont="1" applyBorder="1"/>
    <xf numFmtId="166" fontId="6" fillId="0" borderId="6" xfId="0" applyNumberFormat="1" applyFont="1" applyBorder="1"/>
    <xf numFmtId="166" fontId="6" fillId="0" borderId="10" xfId="0" applyNumberFormat="1" applyFont="1" applyBorder="1"/>
    <xf numFmtId="0" fontId="4" fillId="3" borderId="0" xfId="0" applyFont="1" applyFill="1" applyAlignment="1">
      <alignment horizontal="center"/>
    </xf>
    <xf numFmtId="166" fontId="6" fillId="0" borderId="0" xfId="0" applyNumberFormat="1" applyFont="1"/>
    <xf numFmtId="0" fontId="6" fillId="0" borderId="2" xfId="0" applyFont="1" applyBorder="1"/>
    <xf numFmtId="164" fontId="6" fillId="0" borderId="10" xfId="1" applyFont="1" applyBorder="1"/>
    <xf numFmtId="164" fontId="4" fillId="0" borderId="10" xfId="1" applyFont="1" applyBorder="1"/>
    <xf numFmtId="164" fontId="4" fillId="0" borderId="0" xfId="0" applyNumberFormat="1" applyFont="1"/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zoomScaleNormal="75" workbookViewId="0">
      <selection activeCell="E30" sqref="E30"/>
    </sheetView>
  </sheetViews>
  <sheetFormatPr baseColWidth="10" defaultColWidth="10.83203125" defaultRowHeight="19" x14ac:dyDescent="0.25"/>
  <cols>
    <col min="1" max="1" width="39.83203125" style="1" customWidth="1"/>
    <col min="2" max="2" width="14.33203125" style="1" customWidth="1"/>
    <col min="3" max="3" width="10.83203125" style="1"/>
    <col min="4" max="4" width="21.33203125" style="1" customWidth="1"/>
    <col min="5" max="5" width="17" style="1" customWidth="1"/>
    <col min="6" max="6" width="21.5" style="1" customWidth="1"/>
    <col min="7" max="7" width="19.83203125" style="1" customWidth="1"/>
    <col min="8" max="16384" width="10.83203125" style="1"/>
  </cols>
  <sheetData>
    <row r="1" spans="1:7" ht="31" x14ac:dyDescent="0.35">
      <c r="A1" s="72" t="s">
        <v>0</v>
      </c>
      <c r="B1" s="73"/>
      <c r="C1" s="73"/>
      <c r="D1" s="73"/>
      <c r="E1" s="73"/>
      <c r="F1" s="74"/>
    </row>
    <row r="2" spans="1:7" x14ac:dyDescent="0.25">
      <c r="A2" s="2"/>
      <c r="F2" s="3"/>
    </row>
    <row r="3" spans="1:7" x14ac:dyDescent="0.25">
      <c r="A3" s="34"/>
      <c r="B3" s="35"/>
      <c r="C3" s="35"/>
      <c r="D3" s="35"/>
      <c r="E3" s="35"/>
      <c r="F3" s="36"/>
    </row>
    <row r="4" spans="1:7" x14ac:dyDescent="0.25">
      <c r="A4" s="2" t="s">
        <v>1</v>
      </c>
      <c r="B4" s="1" t="s">
        <v>2</v>
      </c>
      <c r="E4" s="1" t="s">
        <v>3</v>
      </c>
      <c r="F4" s="3"/>
    </row>
    <row r="5" spans="1:7" x14ac:dyDescent="0.25">
      <c r="A5" s="2" t="s">
        <v>4</v>
      </c>
      <c r="B5" s="1" t="s">
        <v>5</v>
      </c>
      <c r="F5" s="3"/>
    </row>
    <row r="6" spans="1:7" x14ac:dyDescent="0.25">
      <c r="A6" s="2" t="s">
        <v>6</v>
      </c>
      <c r="B6" s="1" t="s">
        <v>7</v>
      </c>
      <c r="E6" s="1" t="s">
        <v>8</v>
      </c>
      <c r="F6" s="3"/>
    </row>
    <row r="7" spans="1:7" x14ac:dyDescent="0.25">
      <c r="A7" s="37"/>
      <c r="B7" s="38"/>
      <c r="C7" s="38"/>
      <c r="D7" s="38"/>
      <c r="E7" s="38"/>
      <c r="F7" s="39"/>
    </row>
    <row r="8" spans="1:7" x14ac:dyDescent="0.25">
      <c r="A8" s="2"/>
      <c r="F8" s="3"/>
    </row>
    <row r="9" spans="1:7" ht="20" x14ac:dyDescent="0.25">
      <c r="A9" s="4" t="s">
        <v>9</v>
      </c>
      <c r="B9" s="5" t="s">
        <v>10</v>
      </c>
      <c r="C9" s="5" t="s">
        <v>4</v>
      </c>
      <c r="D9" s="6" t="s">
        <v>11</v>
      </c>
      <c r="E9" s="6" t="s">
        <v>12</v>
      </c>
      <c r="F9" s="40" t="s">
        <v>13</v>
      </c>
    </row>
    <row r="10" spans="1:7" x14ac:dyDescent="0.25">
      <c r="A10" s="9" t="s">
        <v>14</v>
      </c>
      <c r="B10" s="11">
        <v>2</v>
      </c>
      <c r="C10" s="10" t="s">
        <v>15</v>
      </c>
      <c r="D10" s="41">
        <v>1</v>
      </c>
      <c r="E10" s="42">
        <f>'Receta Complementaria'!F19</f>
        <v>0.2215975</v>
      </c>
      <c r="F10" s="43">
        <f>(E10*B10)/D10</f>
        <v>0.44319500000000001</v>
      </c>
    </row>
    <row r="11" spans="1:7" x14ac:dyDescent="0.25">
      <c r="A11" s="9" t="s">
        <v>16</v>
      </c>
      <c r="B11" s="11">
        <v>0.14000000000000001</v>
      </c>
      <c r="C11" s="10" t="s">
        <v>17</v>
      </c>
      <c r="D11" s="41">
        <v>1</v>
      </c>
      <c r="E11" s="42">
        <f>'Receta Complementaria'!F41</f>
        <v>39.602776639137033</v>
      </c>
      <c r="F11" s="43">
        <f t="shared" ref="F11:F12" si="0">(E11*B11)/D11</f>
        <v>5.5443887294791852</v>
      </c>
    </row>
    <row r="12" spans="1:7" x14ac:dyDescent="0.25">
      <c r="A12" s="9" t="s">
        <v>18</v>
      </c>
      <c r="B12" s="11">
        <v>8.5000000000000006E-2</v>
      </c>
      <c r="C12" s="10" t="s">
        <v>19</v>
      </c>
      <c r="D12" s="41">
        <v>1</v>
      </c>
      <c r="E12" s="42">
        <f>'Receta Complementaria'!F71</f>
        <v>23.793473483038703</v>
      </c>
      <c r="F12" s="43">
        <f t="shared" si="0"/>
        <v>2.02244524605829</v>
      </c>
    </row>
    <row r="13" spans="1:7" x14ac:dyDescent="0.25">
      <c r="A13" s="2"/>
      <c r="D13" s="66" t="s">
        <v>20</v>
      </c>
      <c r="E13" s="67"/>
      <c r="F13" s="28">
        <f>SUM(F10:F12)</f>
        <v>8.0100289755374749</v>
      </c>
    </row>
    <row r="14" spans="1:7" x14ac:dyDescent="0.25">
      <c r="A14" s="2"/>
      <c r="F14" s="3"/>
    </row>
    <row r="15" spans="1:7" x14ac:dyDescent="0.25">
      <c r="A15" s="2"/>
      <c r="D15" s="66" t="s">
        <v>12</v>
      </c>
      <c r="E15" s="67"/>
      <c r="F15" s="45">
        <f>F13/1</f>
        <v>8.0100289755374749</v>
      </c>
    </row>
    <row r="16" spans="1:7" x14ac:dyDescent="0.25">
      <c r="A16" s="2" t="s">
        <v>21</v>
      </c>
      <c r="B16" s="65">
        <f>F16*1.16</f>
        <v>40.398407007058566</v>
      </c>
      <c r="D16" s="66" t="s">
        <v>21</v>
      </c>
      <c r="E16" s="67"/>
      <c r="F16" s="28">
        <f>F15/F18</f>
        <v>34.826212937119458</v>
      </c>
      <c r="G16" s="46"/>
    </row>
    <row r="17" spans="1:6" x14ac:dyDescent="0.25">
      <c r="A17" s="2"/>
      <c r="D17" s="66" t="s">
        <v>22</v>
      </c>
      <c r="E17" s="67"/>
      <c r="F17" s="28">
        <f>F16-F15</f>
        <v>26.816183961581984</v>
      </c>
    </row>
    <row r="18" spans="1:6" x14ac:dyDescent="0.25">
      <c r="A18" s="2"/>
      <c r="D18" s="68" t="s">
        <v>23</v>
      </c>
      <c r="E18" s="69"/>
      <c r="F18" s="47">
        <v>0.23</v>
      </c>
    </row>
    <row r="19" spans="1:6" ht="20" thickBot="1" x14ac:dyDescent="0.3">
      <c r="A19" s="48"/>
      <c r="B19" s="32"/>
      <c r="C19" s="32"/>
      <c r="D19" s="70" t="s">
        <v>24</v>
      </c>
      <c r="E19" s="71"/>
      <c r="F19" s="49">
        <f>F17/F16</f>
        <v>0.77</v>
      </c>
    </row>
  </sheetData>
  <mergeCells count="7">
    <mergeCell ref="D17:E17"/>
    <mergeCell ref="D18:E18"/>
    <mergeCell ref="D19:E19"/>
    <mergeCell ref="A1:F1"/>
    <mergeCell ref="D13:E13"/>
    <mergeCell ref="D15:E15"/>
    <mergeCell ref="D16:E16"/>
  </mergeCells>
  <phoneticPr fontId="2" type="noConversion"/>
  <pageMargins left="0.75" right="0.75" top="1" bottom="1" header="0" footer="0"/>
  <pageSetup scale="6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tabSelected="1" topLeftCell="A3" zoomScale="50" zoomScaleNormal="75" workbookViewId="0">
      <selection activeCell="E14" sqref="E14"/>
    </sheetView>
  </sheetViews>
  <sheetFormatPr baseColWidth="10" defaultColWidth="10.83203125" defaultRowHeight="19" x14ac:dyDescent="0.25"/>
  <cols>
    <col min="1" max="1" width="50.1640625" style="1" customWidth="1"/>
    <col min="2" max="2" width="14.83203125" style="1" customWidth="1"/>
    <col min="3" max="3" width="12.6640625" style="1" customWidth="1"/>
    <col min="4" max="4" width="20.1640625" style="1" customWidth="1"/>
    <col min="5" max="5" width="14.1640625" style="1" customWidth="1"/>
    <col min="6" max="6" width="15.83203125" style="1" customWidth="1"/>
    <col min="7" max="16384" width="10.83203125" style="1"/>
  </cols>
  <sheetData>
    <row r="1" spans="1:6" ht="31" x14ac:dyDescent="0.35">
      <c r="A1" s="72" t="s">
        <v>14</v>
      </c>
      <c r="B1" s="73"/>
      <c r="C1" s="73"/>
      <c r="D1" s="73"/>
      <c r="E1" s="73"/>
      <c r="F1" s="74"/>
    </row>
    <row r="2" spans="1:6" x14ac:dyDescent="0.25">
      <c r="A2" s="2"/>
      <c r="F2" s="3"/>
    </row>
    <row r="3" spans="1:6" x14ac:dyDescent="0.25">
      <c r="A3" s="34"/>
      <c r="B3" s="35"/>
      <c r="C3" s="35"/>
      <c r="D3" s="35"/>
      <c r="E3" s="35"/>
      <c r="F3" s="36"/>
    </row>
    <row r="4" spans="1:6" x14ac:dyDescent="0.25">
      <c r="A4" s="2" t="s">
        <v>1</v>
      </c>
      <c r="B4" s="22">
        <v>60</v>
      </c>
      <c r="C4" s="1" t="s">
        <v>25</v>
      </c>
      <c r="E4" s="1" t="s">
        <v>26</v>
      </c>
      <c r="F4" s="3"/>
    </row>
    <row r="5" spans="1:6" x14ac:dyDescent="0.25">
      <c r="A5" s="2" t="s">
        <v>4</v>
      </c>
      <c r="B5" s="22" t="s">
        <v>27</v>
      </c>
      <c r="F5" s="3"/>
    </row>
    <row r="6" spans="1:6" x14ac:dyDescent="0.25">
      <c r="A6" s="2" t="s">
        <v>6</v>
      </c>
      <c r="B6" s="22">
        <v>1</v>
      </c>
      <c r="E6" s="1" t="s">
        <v>28</v>
      </c>
      <c r="F6" s="3"/>
    </row>
    <row r="7" spans="1:6" x14ac:dyDescent="0.25">
      <c r="A7" s="37" t="s">
        <v>29</v>
      </c>
      <c r="B7" s="38">
        <v>60</v>
      </c>
      <c r="C7" s="38"/>
      <c r="D7" s="38"/>
      <c r="E7" s="38"/>
      <c r="F7" s="39"/>
    </row>
    <row r="8" spans="1:6" x14ac:dyDescent="0.25">
      <c r="A8" s="2"/>
      <c r="F8" s="3"/>
    </row>
    <row r="9" spans="1:6" ht="40" x14ac:dyDescent="0.25">
      <c r="A9" s="50" t="s">
        <v>9</v>
      </c>
      <c r="B9" s="51" t="s">
        <v>10</v>
      </c>
      <c r="C9" s="51" t="s">
        <v>4</v>
      </c>
      <c r="D9" s="52" t="s">
        <v>11</v>
      </c>
      <c r="E9" s="52" t="s">
        <v>12</v>
      </c>
      <c r="F9" s="53" t="s">
        <v>13</v>
      </c>
    </row>
    <row r="10" spans="1:6" x14ac:dyDescent="0.25">
      <c r="A10" s="9" t="s">
        <v>30</v>
      </c>
      <c r="B10" s="11">
        <v>4</v>
      </c>
      <c r="C10" s="10" t="s">
        <v>15</v>
      </c>
      <c r="D10" s="44">
        <v>1</v>
      </c>
      <c r="E10" s="26">
        <f>VLOOKUP(A10,Ingredientes,6,FALSE)</f>
        <v>1.2</v>
      </c>
      <c r="F10" s="28">
        <f>(B10*E10)/D10</f>
        <v>4.8</v>
      </c>
    </row>
    <row r="11" spans="1:6" x14ac:dyDescent="0.25">
      <c r="A11" s="9" t="s">
        <v>31</v>
      </c>
      <c r="B11" s="11">
        <v>0.125</v>
      </c>
      <c r="C11" s="10" t="s">
        <v>17</v>
      </c>
      <c r="D11" s="44">
        <v>1</v>
      </c>
      <c r="E11" s="26">
        <f>'Costo Unitario'!F4</f>
        <v>7.7</v>
      </c>
      <c r="F11" s="28">
        <f>(B11*E11)/D11</f>
        <v>0.96250000000000002</v>
      </c>
    </row>
    <row r="12" spans="1:6" x14ac:dyDescent="0.25">
      <c r="A12" s="9" t="s">
        <v>32</v>
      </c>
      <c r="B12" s="11">
        <v>0.5</v>
      </c>
      <c r="C12" s="10" t="s">
        <v>19</v>
      </c>
      <c r="D12" s="44">
        <v>1</v>
      </c>
      <c r="E12" s="26">
        <f>'Costo Unitario'!F8</f>
        <v>10.5</v>
      </c>
      <c r="F12" s="28">
        <f t="shared" ref="F12:F14" si="0">(B12*E12)/D12</f>
        <v>5.25</v>
      </c>
    </row>
    <row r="13" spans="1:6" x14ac:dyDescent="0.25">
      <c r="A13" s="9" t="s">
        <v>33</v>
      </c>
      <c r="B13" s="11">
        <v>2.5000000000000001E-2</v>
      </c>
      <c r="C13" s="10" t="s">
        <v>17</v>
      </c>
      <c r="D13" s="44">
        <v>1</v>
      </c>
      <c r="E13" s="26">
        <f>'Costo Unitario'!F14</f>
        <v>91</v>
      </c>
      <c r="F13" s="28">
        <f t="shared" si="0"/>
        <v>2.2749999999999999</v>
      </c>
    </row>
    <row r="14" spans="1:6" x14ac:dyDescent="0.25">
      <c r="A14" s="9" t="s">
        <v>34</v>
      </c>
      <c r="B14" s="11">
        <v>1E-3</v>
      </c>
      <c r="C14" s="10" t="s">
        <v>17</v>
      </c>
      <c r="D14" s="44">
        <v>1</v>
      </c>
      <c r="E14" s="26">
        <f>'Costo Unitario'!F7</f>
        <v>8.35</v>
      </c>
      <c r="F14" s="28">
        <f t="shared" si="0"/>
        <v>8.3499999999999998E-3</v>
      </c>
    </row>
    <row r="15" spans="1:6" x14ac:dyDescent="0.25">
      <c r="A15" s="54"/>
      <c r="B15" s="12"/>
      <c r="C15" s="55"/>
      <c r="D15" s="55"/>
      <c r="E15" s="55"/>
      <c r="F15" s="56"/>
    </row>
    <row r="16" spans="1:6" x14ac:dyDescent="0.25">
      <c r="A16" s="9"/>
      <c r="B16" s="10"/>
      <c r="C16" s="10"/>
      <c r="D16" s="10"/>
      <c r="E16" s="10"/>
      <c r="F16" s="30"/>
    </row>
    <row r="17" spans="1:6" x14ac:dyDescent="0.25">
      <c r="A17" s="2"/>
      <c r="D17" s="66" t="s">
        <v>20</v>
      </c>
      <c r="E17" s="67"/>
      <c r="F17" s="28">
        <f>SUM(F10:F16)</f>
        <v>13.29585</v>
      </c>
    </row>
    <row r="18" spans="1:6" x14ac:dyDescent="0.25">
      <c r="A18" s="2"/>
      <c r="F18" s="3"/>
    </row>
    <row r="19" spans="1:6" ht="20" thickBot="1" x14ac:dyDescent="0.3">
      <c r="A19" s="48"/>
      <c r="B19" s="32"/>
      <c r="C19" s="32"/>
      <c r="D19" s="70" t="s">
        <v>12</v>
      </c>
      <c r="E19" s="71"/>
      <c r="F19" s="64">
        <f>F17/B7</f>
        <v>0.2215975</v>
      </c>
    </row>
    <row r="20" spans="1:6" ht="11" customHeight="1" x14ac:dyDescent="0.25"/>
    <row r="21" spans="1:6" ht="20" thickBot="1" x14ac:dyDescent="0.3"/>
    <row r="22" spans="1:6" ht="31" x14ac:dyDescent="0.35">
      <c r="A22" s="72" t="s">
        <v>16</v>
      </c>
      <c r="B22" s="73"/>
      <c r="C22" s="73"/>
      <c r="D22" s="73"/>
      <c r="E22" s="73"/>
      <c r="F22" s="74"/>
    </row>
    <row r="23" spans="1:6" x14ac:dyDescent="0.25">
      <c r="A23" s="2"/>
      <c r="F23" s="3"/>
    </row>
    <row r="24" spans="1:6" x14ac:dyDescent="0.25">
      <c r="A24" s="34"/>
      <c r="B24" s="35"/>
      <c r="C24" s="35"/>
      <c r="D24" s="35"/>
      <c r="E24" s="35"/>
      <c r="F24" s="36"/>
    </row>
    <row r="25" spans="1:6" x14ac:dyDescent="0.25">
      <c r="A25" s="2" t="s">
        <v>1</v>
      </c>
      <c r="B25" s="22">
        <v>1.254</v>
      </c>
      <c r="C25" s="1" t="s">
        <v>35</v>
      </c>
      <c r="E25" s="1" t="s">
        <v>26</v>
      </c>
      <c r="F25" s="3"/>
    </row>
    <row r="26" spans="1:6" x14ac:dyDescent="0.25">
      <c r="A26" s="2" t="s">
        <v>4</v>
      </c>
      <c r="B26" s="1" t="s">
        <v>36</v>
      </c>
      <c r="F26" s="3"/>
    </row>
    <row r="27" spans="1:6" x14ac:dyDescent="0.25">
      <c r="A27" s="2" t="s">
        <v>6</v>
      </c>
      <c r="E27" s="1" t="s">
        <v>28</v>
      </c>
      <c r="F27" s="3"/>
    </row>
    <row r="28" spans="1:6" x14ac:dyDescent="0.25">
      <c r="A28" s="37"/>
      <c r="B28" s="38"/>
      <c r="C28" s="38"/>
      <c r="D28" s="38"/>
      <c r="E28" s="38"/>
      <c r="F28" s="39"/>
    </row>
    <row r="29" spans="1:6" x14ac:dyDescent="0.25">
      <c r="A29" s="2"/>
      <c r="F29" s="3"/>
    </row>
    <row r="30" spans="1:6" ht="40" x14ac:dyDescent="0.25">
      <c r="A30" s="50" t="s">
        <v>9</v>
      </c>
      <c r="B30" s="51" t="s">
        <v>10</v>
      </c>
      <c r="C30" s="51" t="s">
        <v>4</v>
      </c>
      <c r="D30" s="52" t="s">
        <v>11</v>
      </c>
      <c r="E30" s="52" t="s">
        <v>12</v>
      </c>
      <c r="F30" s="53" t="s">
        <v>13</v>
      </c>
    </row>
    <row r="31" spans="1:6" x14ac:dyDescent="0.25">
      <c r="A31" s="9" t="s">
        <v>37</v>
      </c>
      <c r="B31" s="11">
        <v>0.1</v>
      </c>
      <c r="C31" s="10" t="s">
        <v>17</v>
      </c>
      <c r="D31" s="44">
        <f t="shared" ref="D31" si="1">VLOOKUP(A31,Rendimientos,7,FALSE)</f>
        <v>0.63</v>
      </c>
      <c r="E31" s="57">
        <f t="shared" ref="E31" si="2">VLOOKUP(A31,Ingredientes,6,FALSE)</f>
        <v>65</v>
      </c>
      <c r="F31" s="58">
        <f>(B31*E31)/D31</f>
        <v>10.317460317460318</v>
      </c>
    </row>
    <row r="32" spans="1:6" x14ac:dyDescent="0.25">
      <c r="A32" s="9" t="s">
        <v>38</v>
      </c>
      <c r="B32" s="11">
        <v>0.26</v>
      </c>
      <c r="C32" s="10" t="s">
        <v>17</v>
      </c>
      <c r="D32" s="44">
        <f>'P. Rendim.'!G7</f>
        <v>0.58306451612903221</v>
      </c>
      <c r="E32" s="57">
        <f>'Costo Unitario'!F15</f>
        <v>21</v>
      </c>
      <c r="F32" s="58">
        <f t="shared" ref="F32:F38" si="3">(B32*E32)/D32</f>
        <v>9.3643153526970959</v>
      </c>
    </row>
    <row r="33" spans="1:6" x14ac:dyDescent="0.25">
      <c r="A33" s="9" t="s">
        <v>39</v>
      </c>
      <c r="B33" s="11">
        <v>0.06</v>
      </c>
      <c r="C33" s="10" t="s">
        <v>17</v>
      </c>
      <c r="D33" s="44">
        <f>'P. Rendim.'!G8</f>
        <v>0.56746031746031744</v>
      </c>
      <c r="E33" s="57">
        <f>'Costo Unitario'!F16</f>
        <v>70</v>
      </c>
      <c r="F33" s="58">
        <f t="shared" si="3"/>
        <v>7.4013986013986015</v>
      </c>
    </row>
    <row r="34" spans="1:6" x14ac:dyDescent="0.25">
      <c r="A34" s="9" t="s">
        <v>40</v>
      </c>
      <c r="B34" s="11">
        <v>1</v>
      </c>
      <c r="C34" s="10" t="s">
        <v>17</v>
      </c>
      <c r="D34" s="44">
        <f>'P. Rendim.'!G9</f>
        <v>0.85833333333333339</v>
      </c>
      <c r="E34" s="57">
        <f>'Costo Unitario'!F17</f>
        <v>12.666666666666666</v>
      </c>
      <c r="F34" s="58">
        <f t="shared" si="3"/>
        <v>14.757281553398057</v>
      </c>
    </row>
    <row r="35" spans="1:6" x14ac:dyDescent="0.25">
      <c r="A35" s="9" t="s">
        <v>41</v>
      </c>
      <c r="B35" s="11">
        <v>0.04</v>
      </c>
      <c r="C35" s="10" t="s">
        <v>17</v>
      </c>
      <c r="D35" s="44">
        <f>'P. Rendim.'!G10</f>
        <v>0.79</v>
      </c>
      <c r="E35" s="57">
        <f>'Costo Unitario'!F9</f>
        <v>47.5</v>
      </c>
      <c r="F35" s="58">
        <f t="shared" si="3"/>
        <v>2.4050632911392404</v>
      </c>
    </row>
    <row r="36" spans="1:6" x14ac:dyDescent="0.25">
      <c r="A36" s="9" t="s">
        <v>42</v>
      </c>
      <c r="B36" s="11">
        <v>0.4</v>
      </c>
      <c r="C36" s="10" t="s">
        <v>17</v>
      </c>
      <c r="D36" s="44">
        <f>'P. Rendim.'!G5</f>
        <v>0.87619047619047619</v>
      </c>
      <c r="E36" s="57">
        <f>'Costo Unitario'!F11</f>
        <v>10.714285714285714</v>
      </c>
      <c r="F36" s="58">
        <f t="shared" si="3"/>
        <v>4.8913043478260869</v>
      </c>
    </row>
    <row r="37" spans="1:6" x14ac:dyDescent="0.25">
      <c r="A37" s="9" t="s">
        <v>34</v>
      </c>
      <c r="B37" s="11">
        <v>0.01</v>
      </c>
      <c r="C37" s="10" t="s">
        <v>17</v>
      </c>
      <c r="D37" s="44">
        <v>1</v>
      </c>
      <c r="E37" s="57">
        <f>'Costo Unitario'!F7</f>
        <v>8.35</v>
      </c>
      <c r="F37" s="58">
        <f t="shared" si="3"/>
        <v>8.3500000000000005E-2</v>
      </c>
    </row>
    <row r="38" spans="1:6" x14ac:dyDescent="0.25">
      <c r="A38" s="9" t="s">
        <v>43</v>
      </c>
      <c r="B38" s="11">
        <v>0.02</v>
      </c>
      <c r="C38" s="10" t="s">
        <v>19</v>
      </c>
      <c r="D38" s="44">
        <v>1</v>
      </c>
      <c r="E38" s="57">
        <f>'Costo Unitario'!F5</f>
        <v>22.077922077922079</v>
      </c>
      <c r="F38" s="58">
        <f t="shared" si="3"/>
        <v>0.44155844155844159</v>
      </c>
    </row>
    <row r="39" spans="1:6" x14ac:dyDescent="0.25">
      <c r="A39" s="2"/>
      <c r="D39" s="66" t="s">
        <v>20</v>
      </c>
      <c r="E39" s="67"/>
      <c r="F39" s="58">
        <f>SUM(F31:F38)</f>
        <v>49.661881905477841</v>
      </c>
    </row>
    <row r="40" spans="1:6" x14ac:dyDescent="0.25">
      <c r="A40" s="2"/>
      <c r="F40" s="3"/>
    </row>
    <row r="41" spans="1:6" ht="20" thickBot="1" x14ac:dyDescent="0.3">
      <c r="A41" s="48"/>
      <c r="B41" s="32"/>
      <c r="C41" s="32"/>
      <c r="D41" s="70" t="s">
        <v>12</v>
      </c>
      <c r="E41" s="71"/>
      <c r="F41" s="63">
        <f>F39/B25</f>
        <v>39.602776639137033</v>
      </c>
    </row>
    <row r="42" spans="1:6" x14ac:dyDescent="0.25">
      <c r="D42" s="60"/>
      <c r="E42" s="60"/>
      <c r="F42" s="61"/>
    </row>
    <row r="43" spans="1:6" hidden="1" x14ac:dyDescent="0.25">
      <c r="D43" s="60"/>
      <c r="E43" s="60"/>
      <c r="F43" s="61"/>
    </row>
    <row r="44" spans="1:6" hidden="1" x14ac:dyDescent="0.25">
      <c r="D44" s="60"/>
      <c r="E44" s="60"/>
      <c r="F44" s="61"/>
    </row>
    <row r="45" spans="1:6" hidden="1" x14ac:dyDescent="0.25">
      <c r="D45" s="60"/>
      <c r="E45" s="60"/>
      <c r="F45" s="61"/>
    </row>
    <row r="46" spans="1:6" hidden="1" x14ac:dyDescent="0.25">
      <c r="D46" s="60"/>
      <c r="E46" s="60"/>
      <c r="F46" s="61"/>
    </row>
    <row r="47" spans="1:6" hidden="1" x14ac:dyDescent="0.25">
      <c r="D47" s="60"/>
      <c r="E47" s="60"/>
      <c r="F47" s="61"/>
    </row>
    <row r="48" spans="1:6" hidden="1" x14ac:dyDescent="0.25">
      <c r="D48" s="60"/>
      <c r="E48" s="60"/>
      <c r="F48" s="61"/>
    </row>
    <row r="49" spans="1:6" hidden="1" x14ac:dyDescent="0.25">
      <c r="D49" s="60"/>
      <c r="E49" s="60"/>
      <c r="F49" s="61"/>
    </row>
    <row r="50" spans="1:6" hidden="1" x14ac:dyDescent="0.25">
      <c r="D50" s="60"/>
      <c r="E50" s="60"/>
      <c r="F50" s="61"/>
    </row>
    <row r="51" spans="1:6" ht="20" thickBot="1" x14ac:dyDescent="0.3"/>
    <row r="52" spans="1:6" ht="31" x14ac:dyDescent="0.35">
      <c r="A52" s="72" t="s">
        <v>18</v>
      </c>
      <c r="B52" s="75"/>
      <c r="C52" s="75"/>
      <c r="D52" s="75"/>
      <c r="E52" s="75"/>
      <c r="F52" s="76"/>
    </row>
    <row r="53" spans="1:6" x14ac:dyDescent="0.25">
      <c r="A53" s="2"/>
      <c r="F53" s="3"/>
    </row>
    <row r="54" spans="1:6" x14ac:dyDescent="0.25">
      <c r="A54" s="34"/>
      <c r="B54" s="35"/>
      <c r="C54" s="35"/>
      <c r="D54" s="35"/>
      <c r="E54" s="35"/>
      <c r="F54" s="36"/>
    </row>
    <row r="55" spans="1:6" x14ac:dyDescent="0.25">
      <c r="A55" s="2" t="s">
        <v>1</v>
      </c>
      <c r="B55" s="22">
        <v>1.2350000000000001</v>
      </c>
      <c r="C55" s="1" t="s">
        <v>19</v>
      </c>
      <c r="E55" s="1" t="s">
        <v>26</v>
      </c>
      <c r="F55" s="3"/>
    </row>
    <row r="56" spans="1:6" x14ac:dyDescent="0.25">
      <c r="A56" s="2" t="s">
        <v>4</v>
      </c>
      <c r="B56" s="1" t="s">
        <v>19</v>
      </c>
      <c r="F56" s="3"/>
    </row>
    <row r="57" spans="1:6" x14ac:dyDescent="0.25">
      <c r="A57" s="2" t="s">
        <v>6</v>
      </c>
      <c r="E57" s="1" t="s">
        <v>28</v>
      </c>
      <c r="F57" s="3"/>
    </row>
    <row r="58" spans="1:6" x14ac:dyDescent="0.25">
      <c r="A58" s="37"/>
      <c r="B58" s="38"/>
      <c r="C58" s="38"/>
      <c r="D58" s="38"/>
      <c r="E58" s="38"/>
      <c r="F58" s="39"/>
    </row>
    <row r="59" spans="1:6" x14ac:dyDescent="0.25">
      <c r="A59" s="2"/>
      <c r="F59" s="3"/>
    </row>
    <row r="60" spans="1:6" ht="40" x14ac:dyDescent="0.25">
      <c r="A60" s="50" t="s">
        <v>9</v>
      </c>
      <c r="B60" s="51" t="s">
        <v>10</v>
      </c>
      <c r="C60" s="51" t="s">
        <v>4</v>
      </c>
      <c r="D60" s="52" t="s">
        <v>11</v>
      </c>
      <c r="E60" s="52" t="s">
        <v>12</v>
      </c>
      <c r="F60" s="53" t="s">
        <v>13</v>
      </c>
    </row>
    <row r="61" spans="1:6" x14ac:dyDescent="0.25">
      <c r="A61" s="9" t="s">
        <v>44</v>
      </c>
      <c r="B61" s="11">
        <v>0.375</v>
      </c>
      <c r="C61" s="10" t="s">
        <v>17</v>
      </c>
      <c r="D61" s="44">
        <f>VLOOKUP(A61,Rendimientos,7,FALSE)</f>
        <v>0.84</v>
      </c>
      <c r="E61" s="57">
        <f t="shared" ref="E61" si="4">VLOOKUP(A61,Ingredientes,6,FALSE)</f>
        <v>15</v>
      </c>
      <c r="F61" s="58">
        <f>(B61*E61)/D61</f>
        <v>6.6964285714285721</v>
      </c>
    </row>
    <row r="62" spans="1:6" x14ac:dyDescent="0.25">
      <c r="A62" s="9" t="s">
        <v>42</v>
      </c>
      <c r="B62" s="11">
        <v>0.125</v>
      </c>
      <c r="C62" s="10" t="s">
        <v>17</v>
      </c>
      <c r="D62" s="44">
        <f>'P. Rendim.'!G5</f>
        <v>0.87619047619047619</v>
      </c>
      <c r="E62" s="57">
        <f>'Costo Unitario'!F11</f>
        <v>10.714285714285714</v>
      </c>
      <c r="F62" s="58">
        <f t="shared" ref="F62:F68" si="5">(B62*E62)/D62</f>
        <v>1.5285326086956521</v>
      </c>
    </row>
    <row r="63" spans="1:6" x14ac:dyDescent="0.25">
      <c r="A63" s="9" t="s">
        <v>32</v>
      </c>
      <c r="B63" s="11">
        <v>0.66</v>
      </c>
      <c r="C63" s="10" t="s">
        <v>19</v>
      </c>
      <c r="D63" s="44">
        <v>1</v>
      </c>
      <c r="E63" s="57">
        <f>'Costo Unitario'!F8</f>
        <v>10.5</v>
      </c>
      <c r="F63" s="58">
        <f t="shared" si="5"/>
        <v>6.9300000000000006</v>
      </c>
    </row>
    <row r="64" spans="1:6" x14ac:dyDescent="0.25">
      <c r="A64" s="9" t="s">
        <v>33</v>
      </c>
      <c r="B64" s="11">
        <v>7.4999999999999997E-2</v>
      </c>
      <c r="C64" s="10" t="s">
        <v>17</v>
      </c>
      <c r="D64" s="44">
        <v>1</v>
      </c>
      <c r="E64" s="57">
        <f>'Costo Unitario'!F14</f>
        <v>91</v>
      </c>
      <c r="F64" s="58">
        <f t="shared" si="5"/>
        <v>6.8250000000000002</v>
      </c>
    </row>
    <row r="65" spans="1:6" x14ac:dyDescent="0.25">
      <c r="A65" s="9" t="s">
        <v>45</v>
      </c>
      <c r="B65" s="11">
        <v>2.5000000000000001E-2</v>
      </c>
      <c r="C65" s="10" t="s">
        <v>17</v>
      </c>
      <c r="D65" s="44">
        <v>1</v>
      </c>
      <c r="E65" s="57">
        <f>'Costo Unitario'!F18</f>
        <v>39</v>
      </c>
      <c r="F65" s="58">
        <f t="shared" si="5"/>
        <v>0.97500000000000009</v>
      </c>
    </row>
    <row r="66" spans="1:6" x14ac:dyDescent="0.25">
      <c r="A66" s="9" t="s">
        <v>46</v>
      </c>
      <c r="B66" s="11">
        <v>0.11</v>
      </c>
      <c r="C66" s="10" t="s">
        <v>19</v>
      </c>
      <c r="D66" s="44">
        <v>1</v>
      </c>
      <c r="E66" s="57">
        <f>'Costo Unitario'!F13</f>
        <v>41.558441558441558</v>
      </c>
      <c r="F66" s="58">
        <f t="shared" si="5"/>
        <v>4.5714285714285712</v>
      </c>
    </row>
    <row r="67" spans="1:6" x14ac:dyDescent="0.25">
      <c r="A67" s="9" t="s">
        <v>34</v>
      </c>
      <c r="B67" s="11">
        <v>1.2999999999999999E-2</v>
      </c>
      <c r="C67" s="10" t="s">
        <v>17</v>
      </c>
      <c r="D67" s="44">
        <v>1</v>
      </c>
      <c r="E67" s="57">
        <f>'Costo Unitario'!F7</f>
        <v>8.35</v>
      </c>
      <c r="F67" s="58">
        <f t="shared" si="5"/>
        <v>0.10854999999999999</v>
      </c>
    </row>
    <row r="68" spans="1:6" x14ac:dyDescent="0.25">
      <c r="A68" s="9" t="s">
        <v>47</v>
      </c>
      <c r="B68" s="11">
        <v>2.5000000000000001E-2</v>
      </c>
      <c r="C68" s="10" t="s">
        <v>17</v>
      </c>
      <c r="D68" s="44">
        <v>1</v>
      </c>
      <c r="E68" s="57">
        <f>'Costo Unitario'!F6</f>
        <v>70</v>
      </c>
      <c r="F68" s="58">
        <f t="shared" si="5"/>
        <v>1.75</v>
      </c>
    </row>
    <row r="69" spans="1:6" x14ac:dyDescent="0.25">
      <c r="A69" s="2"/>
      <c r="D69" s="66" t="s">
        <v>20</v>
      </c>
      <c r="E69" s="67"/>
      <c r="F69" s="58">
        <f>SUM(F61:F68)</f>
        <v>29.3849397515528</v>
      </c>
    </row>
    <row r="70" spans="1:6" x14ac:dyDescent="0.25">
      <c r="A70" s="2"/>
      <c r="F70" s="62"/>
    </row>
    <row r="71" spans="1:6" ht="20" thickBot="1" x14ac:dyDescent="0.3">
      <c r="A71" s="48"/>
      <c r="B71" s="32"/>
      <c r="C71" s="32"/>
      <c r="D71" s="70" t="s">
        <v>12</v>
      </c>
      <c r="E71" s="71"/>
      <c r="F71" s="59">
        <f>F69/B55</f>
        <v>23.793473483038703</v>
      </c>
    </row>
  </sheetData>
  <mergeCells count="9">
    <mergeCell ref="A1:F1"/>
    <mergeCell ref="D17:E17"/>
    <mergeCell ref="D19:E19"/>
    <mergeCell ref="A22:F22"/>
    <mergeCell ref="D71:E71"/>
    <mergeCell ref="D39:E39"/>
    <mergeCell ref="D41:E41"/>
    <mergeCell ref="A52:F52"/>
    <mergeCell ref="D69:E69"/>
  </mergeCells>
  <phoneticPr fontId="2" type="noConversion"/>
  <pageMargins left="0.74803149606299213" right="0.74803149606299213" top="0.23622047244094491" bottom="0.55118110236220474" header="0" footer="0"/>
  <pageSetup scale="47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topLeftCell="A3" zoomScaleNormal="75" workbookViewId="0">
      <selection activeCell="A4" sqref="A4:F19"/>
    </sheetView>
  </sheetViews>
  <sheetFormatPr baseColWidth="10" defaultColWidth="10.83203125" defaultRowHeight="19" x14ac:dyDescent="0.25"/>
  <cols>
    <col min="1" max="1" width="40.6640625" style="1" customWidth="1"/>
    <col min="2" max="2" width="23.33203125" style="1" customWidth="1"/>
    <col min="3" max="3" width="16.5" style="1" customWidth="1"/>
    <col min="4" max="4" width="10.83203125" style="1"/>
    <col min="5" max="5" width="15.6640625" style="23" customWidth="1"/>
    <col min="6" max="6" width="20.1640625" style="1" customWidth="1"/>
    <col min="7" max="16384" width="10.83203125" style="1"/>
  </cols>
  <sheetData>
    <row r="1" spans="1:7" ht="31" x14ac:dyDescent="0.35">
      <c r="A1" s="72" t="s">
        <v>48</v>
      </c>
      <c r="B1" s="73"/>
      <c r="C1" s="73"/>
      <c r="D1" s="73"/>
      <c r="E1" s="73"/>
      <c r="F1" s="74"/>
      <c r="G1" s="22"/>
    </row>
    <row r="2" spans="1:7" x14ac:dyDescent="0.25">
      <c r="A2" s="2"/>
      <c r="F2" s="3"/>
    </row>
    <row r="3" spans="1:7" ht="79" customHeight="1" x14ac:dyDescent="0.25">
      <c r="A3" s="24" t="s">
        <v>49</v>
      </c>
      <c r="B3" s="25" t="s">
        <v>50</v>
      </c>
      <c r="C3" s="25" t="s">
        <v>51</v>
      </c>
      <c r="D3" s="13"/>
      <c r="E3" s="6" t="s">
        <v>52</v>
      </c>
      <c r="F3" s="8" t="s">
        <v>53</v>
      </c>
    </row>
    <row r="4" spans="1:7" ht="30" customHeight="1" x14ac:dyDescent="0.25">
      <c r="A4" s="9" t="s">
        <v>31</v>
      </c>
      <c r="B4" s="10" t="s">
        <v>54</v>
      </c>
      <c r="C4" s="26">
        <v>38.5</v>
      </c>
      <c r="D4" s="1">
        <v>5</v>
      </c>
      <c r="E4" s="27" t="s">
        <v>17</v>
      </c>
      <c r="F4" s="28">
        <f>C4/D4</f>
        <v>7.7</v>
      </c>
    </row>
    <row r="5" spans="1:7" ht="30" customHeight="1" x14ac:dyDescent="0.25">
      <c r="A5" s="9" t="s">
        <v>43</v>
      </c>
      <c r="B5" s="10" t="s">
        <v>55</v>
      </c>
      <c r="C5" s="26">
        <v>85</v>
      </c>
      <c r="D5" s="1">
        <v>3.85</v>
      </c>
      <c r="E5" s="27" t="s">
        <v>19</v>
      </c>
      <c r="F5" s="28">
        <f t="shared" ref="F5:F19" si="0">C5/D5</f>
        <v>22.077922077922079</v>
      </c>
    </row>
    <row r="6" spans="1:7" ht="30" customHeight="1" x14ac:dyDescent="0.25">
      <c r="A6" s="9" t="s">
        <v>47</v>
      </c>
      <c r="B6" s="10" t="s">
        <v>56</v>
      </c>
      <c r="C6" s="26">
        <v>350</v>
      </c>
      <c r="D6" s="1">
        <v>5</v>
      </c>
      <c r="E6" s="27" t="s">
        <v>17</v>
      </c>
      <c r="F6" s="28">
        <f t="shared" si="0"/>
        <v>70</v>
      </c>
    </row>
    <row r="7" spans="1:7" ht="30" customHeight="1" x14ac:dyDescent="0.25">
      <c r="A7" s="9" t="s">
        <v>34</v>
      </c>
      <c r="B7" s="10" t="s">
        <v>57</v>
      </c>
      <c r="C7" s="26">
        <v>8.35</v>
      </c>
      <c r="D7" s="1">
        <v>1</v>
      </c>
      <c r="E7" s="27" t="s">
        <v>17</v>
      </c>
      <c r="F7" s="28">
        <f t="shared" si="0"/>
        <v>8.35</v>
      </c>
    </row>
    <row r="8" spans="1:7" ht="30" customHeight="1" x14ac:dyDescent="0.25">
      <c r="A8" s="9" t="s">
        <v>32</v>
      </c>
      <c r="B8" s="10" t="s">
        <v>58</v>
      </c>
      <c r="C8" s="26">
        <v>126</v>
      </c>
      <c r="D8" s="1">
        <v>12</v>
      </c>
      <c r="E8" s="27" t="s">
        <v>19</v>
      </c>
      <c r="F8" s="28">
        <f t="shared" si="0"/>
        <v>10.5</v>
      </c>
    </row>
    <row r="9" spans="1:7" ht="30" customHeight="1" x14ac:dyDescent="0.25">
      <c r="A9" s="9" t="s">
        <v>41</v>
      </c>
      <c r="B9" s="10" t="s">
        <v>57</v>
      </c>
      <c r="C9" s="26">
        <v>47.5</v>
      </c>
      <c r="D9" s="1">
        <v>1</v>
      </c>
      <c r="E9" s="27" t="s">
        <v>17</v>
      </c>
      <c r="F9" s="28">
        <f t="shared" si="0"/>
        <v>47.5</v>
      </c>
    </row>
    <row r="10" spans="1:7" ht="30" customHeight="1" x14ac:dyDescent="0.25">
      <c r="A10" s="9" t="s">
        <v>44</v>
      </c>
      <c r="B10" s="10" t="s">
        <v>54</v>
      </c>
      <c r="C10" s="26">
        <v>75</v>
      </c>
      <c r="D10" s="1">
        <v>5</v>
      </c>
      <c r="E10" s="27" t="s">
        <v>17</v>
      </c>
      <c r="F10" s="28">
        <f t="shared" si="0"/>
        <v>15</v>
      </c>
    </row>
    <row r="11" spans="1:7" ht="30" customHeight="1" x14ac:dyDescent="0.25">
      <c r="A11" s="9" t="s">
        <v>42</v>
      </c>
      <c r="B11" s="10" t="s">
        <v>59</v>
      </c>
      <c r="C11" s="26">
        <v>37.5</v>
      </c>
      <c r="D11" s="1">
        <v>3.5</v>
      </c>
      <c r="E11" s="27" t="s">
        <v>17</v>
      </c>
      <c r="F11" s="28">
        <f t="shared" si="0"/>
        <v>10.714285714285714</v>
      </c>
    </row>
    <row r="12" spans="1:7" ht="30" customHeight="1" x14ac:dyDescent="0.25">
      <c r="A12" s="9" t="s">
        <v>37</v>
      </c>
      <c r="B12" s="10" t="s">
        <v>57</v>
      </c>
      <c r="C12" s="26">
        <v>65</v>
      </c>
      <c r="D12" s="1">
        <v>1</v>
      </c>
      <c r="E12" s="27" t="s">
        <v>17</v>
      </c>
      <c r="F12" s="28">
        <f t="shared" si="0"/>
        <v>65</v>
      </c>
    </row>
    <row r="13" spans="1:7" ht="30" customHeight="1" x14ac:dyDescent="0.25">
      <c r="A13" s="9" t="s">
        <v>46</v>
      </c>
      <c r="B13" s="10" t="s">
        <v>55</v>
      </c>
      <c r="C13" s="26">
        <v>160</v>
      </c>
      <c r="D13" s="1">
        <v>3.85</v>
      </c>
      <c r="E13" s="27" t="s">
        <v>19</v>
      </c>
      <c r="F13" s="28">
        <f t="shared" si="0"/>
        <v>41.558441558441558</v>
      </c>
    </row>
    <row r="14" spans="1:7" ht="30" customHeight="1" x14ac:dyDescent="0.25">
      <c r="A14" s="9" t="s">
        <v>33</v>
      </c>
      <c r="B14" s="10" t="s">
        <v>60</v>
      </c>
      <c r="C14" s="26">
        <v>91</v>
      </c>
      <c r="D14" s="1">
        <v>1</v>
      </c>
      <c r="E14" s="27" t="s">
        <v>17</v>
      </c>
      <c r="F14" s="28">
        <f t="shared" si="0"/>
        <v>91</v>
      </c>
    </row>
    <row r="15" spans="1:7" ht="30" customHeight="1" x14ac:dyDescent="0.25">
      <c r="A15" s="9" t="s">
        <v>38</v>
      </c>
      <c r="B15" s="10" t="s">
        <v>61</v>
      </c>
      <c r="C15" s="26">
        <v>52.5</v>
      </c>
      <c r="D15" s="1">
        <v>2.5</v>
      </c>
      <c r="E15" s="27" t="s">
        <v>17</v>
      </c>
      <c r="F15" s="28">
        <f t="shared" si="0"/>
        <v>21</v>
      </c>
    </row>
    <row r="16" spans="1:7" ht="30" customHeight="1" x14ac:dyDescent="0.25">
      <c r="A16" s="9" t="s">
        <v>39</v>
      </c>
      <c r="B16" s="10" t="s">
        <v>62</v>
      </c>
      <c r="C16" s="26">
        <v>7</v>
      </c>
      <c r="D16" s="1">
        <v>0.1</v>
      </c>
      <c r="E16" s="27" t="s">
        <v>17</v>
      </c>
      <c r="F16" s="28">
        <f t="shared" si="0"/>
        <v>70</v>
      </c>
    </row>
    <row r="17" spans="1:6" ht="30" customHeight="1" x14ac:dyDescent="0.25">
      <c r="A17" s="9" t="s">
        <v>40</v>
      </c>
      <c r="B17" s="10" t="s">
        <v>63</v>
      </c>
      <c r="C17" s="29">
        <v>38</v>
      </c>
      <c r="D17" s="1">
        <v>3</v>
      </c>
      <c r="E17" s="27" t="s">
        <v>17</v>
      </c>
      <c r="F17" s="28">
        <f t="shared" si="0"/>
        <v>12.666666666666666</v>
      </c>
    </row>
    <row r="18" spans="1:6" ht="30" customHeight="1" x14ac:dyDescent="0.25">
      <c r="A18" s="9" t="s">
        <v>45</v>
      </c>
      <c r="B18" s="10" t="s">
        <v>64</v>
      </c>
      <c r="C18" s="29">
        <v>117</v>
      </c>
      <c r="D18" s="1">
        <v>3</v>
      </c>
      <c r="E18" s="27" t="s">
        <v>17</v>
      </c>
      <c r="F18" s="28">
        <f t="shared" si="0"/>
        <v>39</v>
      </c>
    </row>
    <row r="19" spans="1:6" ht="30" customHeight="1" x14ac:dyDescent="0.25">
      <c r="A19" s="9" t="s">
        <v>30</v>
      </c>
      <c r="B19" s="10" t="s">
        <v>65</v>
      </c>
      <c r="C19" s="29">
        <v>18</v>
      </c>
      <c r="D19" s="1">
        <v>15</v>
      </c>
      <c r="E19" s="27" t="s">
        <v>66</v>
      </c>
      <c r="F19" s="28">
        <f t="shared" si="0"/>
        <v>1.2</v>
      </c>
    </row>
    <row r="20" spans="1:6" ht="30" customHeight="1" x14ac:dyDescent="0.25">
      <c r="A20" s="9"/>
      <c r="B20" s="10"/>
      <c r="C20" s="29"/>
      <c r="E20" s="27"/>
      <c r="F20" s="30"/>
    </row>
    <row r="21" spans="1:6" ht="30" customHeight="1" thickBot="1" x14ac:dyDescent="0.3">
      <c r="A21" s="17"/>
      <c r="B21" s="18"/>
      <c r="C21" s="31"/>
      <c r="D21" s="32"/>
      <c r="E21" s="33"/>
      <c r="F21" s="21"/>
    </row>
    <row r="22" spans="1:6" ht="30" customHeight="1" x14ac:dyDescent="0.25"/>
  </sheetData>
  <mergeCells count="1">
    <mergeCell ref="A1:F1"/>
  </mergeCells>
  <phoneticPr fontId="2" type="noConversion"/>
  <pageMargins left="0.75" right="0.75" top="1" bottom="1" header="0" footer="0"/>
  <pageSetup scale="6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zoomScaleNormal="100" workbookViewId="0">
      <selection activeCell="G11" sqref="G11"/>
    </sheetView>
  </sheetViews>
  <sheetFormatPr baseColWidth="10" defaultColWidth="10.83203125" defaultRowHeight="19" x14ac:dyDescent="0.25"/>
  <cols>
    <col min="1" max="1" width="28.5" style="1" customWidth="1"/>
    <col min="2" max="2" width="10.1640625" style="1" customWidth="1"/>
    <col min="3" max="3" width="14.1640625" style="1" customWidth="1"/>
    <col min="4" max="4" width="13.1640625" style="1" customWidth="1"/>
    <col min="5" max="5" width="16" style="1" customWidth="1"/>
    <col min="6" max="6" width="10.83203125" style="1"/>
    <col min="7" max="7" width="16.83203125" style="1" customWidth="1"/>
    <col min="8" max="8" width="16.33203125" style="1" customWidth="1"/>
    <col min="9" max="16384" width="10.83203125" style="1"/>
  </cols>
  <sheetData>
    <row r="1" spans="1:8" ht="31" x14ac:dyDescent="0.35">
      <c r="A1" s="72" t="s">
        <v>67</v>
      </c>
      <c r="B1" s="73"/>
      <c r="C1" s="73"/>
      <c r="D1" s="73"/>
      <c r="E1" s="73"/>
      <c r="F1" s="73"/>
      <c r="G1" s="73"/>
      <c r="H1" s="74"/>
    </row>
    <row r="2" spans="1:8" x14ac:dyDescent="0.25">
      <c r="A2" s="2"/>
      <c r="H2" s="3"/>
    </row>
    <row r="3" spans="1:8" ht="40" x14ac:dyDescent="0.25">
      <c r="A3" s="4" t="s">
        <v>68</v>
      </c>
      <c r="B3" s="5" t="s">
        <v>4</v>
      </c>
      <c r="C3" s="6" t="s">
        <v>69</v>
      </c>
      <c r="D3" s="6" t="s">
        <v>70</v>
      </c>
      <c r="E3" s="6" t="s">
        <v>71</v>
      </c>
      <c r="F3" s="7"/>
      <c r="G3" s="6" t="s">
        <v>72</v>
      </c>
      <c r="H3" s="8" t="s">
        <v>73</v>
      </c>
    </row>
    <row r="4" spans="1:8" x14ac:dyDescent="0.25">
      <c r="A4" s="9" t="s">
        <v>74</v>
      </c>
      <c r="B4" s="10" t="s">
        <v>36</v>
      </c>
      <c r="C4" s="11">
        <v>1</v>
      </c>
      <c r="D4" s="11">
        <v>0.84</v>
      </c>
      <c r="E4" s="12">
        <v>0.16</v>
      </c>
      <c r="F4" s="13"/>
      <c r="G4" s="14">
        <f>+D4/C4</f>
        <v>0.84</v>
      </c>
      <c r="H4" s="15">
        <f>E4/C4</f>
        <v>0.16</v>
      </c>
    </row>
    <row r="5" spans="1:8" x14ac:dyDescent="0.25">
      <c r="A5" s="9" t="s">
        <v>75</v>
      </c>
      <c r="B5" s="10" t="s">
        <v>36</v>
      </c>
      <c r="C5" s="11">
        <f>D5+E5</f>
        <v>1.05</v>
      </c>
      <c r="D5" s="11">
        <v>0.92</v>
      </c>
      <c r="E5" s="12">
        <v>0.13</v>
      </c>
      <c r="F5" s="13"/>
      <c r="G5" s="14">
        <f>D5/C5</f>
        <v>0.87619047619047619</v>
      </c>
      <c r="H5" s="15">
        <f>E5/C5</f>
        <v>0.12380952380952381</v>
      </c>
    </row>
    <row r="6" spans="1:8" x14ac:dyDescent="0.25">
      <c r="A6" s="9" t="s">
        <v>76</v>
      </c>
      <c r="B6" s="10" t="s">
        <v>36</v>
      </c>
      <c r="C6" s="11">
        <v>1</v>
      </c>
      <c r="D6" s="11">
        <f>C6*G6</f>
        <v>0.63</v>
      </c>
      <c r="E6" s="12">
        <f>C6-D6</f>
        <v>0.37</v>
      </c>
      <c r="F6" s="13"/>
      <c r="G6" s="14">
        <v>0.63</v>
      </c>
      <c r="H6" s="15">
        <f t="shared" ref="H6:H9" si="0">E6/C6</f>
        <v>0.37</v>
      </c>
    </row>
    <row r="7" spans="1:8" x14ac:dyDescent="0.25">
      <c r="A7" s="9" t="s">
        <v>77</v>
      </c>
      <c r="B7" s="10" t="s">
        <v>36</v>
      </c>
      <c r="C7" s="11">
        <v>1.24</v>
      </c>
      <c r="D7" s="11">
        <f>C7-E7</f>
        <v>0.72299999999999998</v>
      </c>
      <c r="E7" s="12">
        <v>0.51700000000000002</v>
      </c>
      <c r="F7" s="13"/>
      <c r="G7" s="14">
        <f>D7/C7</f>
        <v>0.58306451612903221</v>
      </c>
      <c r="H7" s="15">
        <f t="shared" si="0"/>
        <v>0.41693548387096774</v>
      </c>
    </row>
    <row r="8" spans="1:8" x14ac:dyDescent="0.25">
      <c r="A8" s="9" t="s">
        <v>78</v>
      </c>
      <c r="B8" s="10" t="s">
        <v>36</v>
      </c>
      <c r="C8" s="11">
        <v>2.52</v>
      </c>
      <c r="D8" s="11">
        <v>1.43</v>
      </c>
      <c r="E8" s="12">
        <f>C8-D8</f>
        <v>1.0900000000000001</v>
      </c>
      <c r="F8" s="13"/>
      <c r="G8" s="14">
        <f>D8/C8</f>
        <v>0.56746031746031744</v>
      </c>
      <c r="H8" s="15">
        <f t="shared" si="0"/>
        <v>0.43253968253968256</v>
      </c>
    </row>
    <row r="9" spans="1:8" x14ac:dyDescent="0.25">
      <c r="A9" s="9" t="s">
        <v>79</v>
      </c>
      <c r="B9" s="10" t="s">
        <v>36</v>
      </c>
      <c r="C9" s="11">
        <f>D9+E9</f>
        <v>1.2</v>
      </c>
      <c r="D9" s="11">
        <v>1.03</v>
      </c>
      <c r="E9" s="12">
        <v>0.17</v>
      </c>
      <c r="F9" s="16"/>
      <c r="G9" s="14">
        <f>D9/C9</f>
        <v>0.85833333333333339</v>
      </c>
      <c r="H9" s="15">
        <f t="shared" si="0"/>
        <v>0.14166666666666669</v>
      </c>
    </row>
    <row r="10" spans="1:8" x14ac:dyDescent="0.25">
      <c r="A10" s="9" t="s">
        <v>80</v>
      </c>
      <c r="B10" s="10" t="s">
        <v>36</v>
      </c>
      <c r="C10" s="11">
        <v>0.5</v>
      </c>
      <c r="D10" s="11">
        <f>C10-E10</f>
        <v>0.39500000000000002</v>
      </c>
      <c r="E10" s="12">
        <f>C10*H10</f>
        <v>0.105</v>
      </c>
      <c r="F10" s="16"/>
      <c r="G10" s="14">
        <f>D10/C10</f>
        <v>0.79</v>
      </c>
      <c r="H10" s="15">
        <v>0.21</v>
      </c>
    </row>
    <row r="11" spans="1:8" ht="20" thickBot="1" x14ac:dyDescent="0.3">
      <c r="A11" s="17"/>
      <c r="B11" s="18"/>
      <c r="C11" s="19"/>
      <c r="D11" s="19"/>
      <c r="E11" s="18"/>
      <c r="F11" s="20"/>
      <c r="G11" s="18"/>
      <c r="H11" s="21"/>
    </row>
  </sheetData>
  <mergeCells count="1">
    <mergeCell ref="A1:H1"/>
  </mergeCells>
  <phoneticPr fontId="2" type="noConversion"/>
  <pageMargins left="0.75" right="0.75" top="1" bottom="1" header="0" footer="0"/>
  <pageSetup scale="96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96479D-6116-45B8-80EB-9B8671B28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1510-F95A-49DB-B39A-5E09528F57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A30A31-93EB-491A-A4F2-AEB5FE5CA7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Receta Estándar</vt:lpstr>
      <vt:lpstr>Receta Complementaria</vt:lpstr>
      <vt:lpstr>Costo Unitario</vt:lpstr>
      <vt:lpstr>P. Rendim.</vt:lpstr>
      <vt:lpstr>Ingredientes</vt:lpstr>
      <vt:lpstr>Rendimientos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salaedomex</dc:creator>
  <cp:keywords/>
  <dc:description/>
  <cp:lastModifiedBy>Mateo Ramos Velasco</cp:lastModifiedBy>
  <cp:revision/>
  <dcterms:created xsi:type="dcterms:W3CDTF">2007-08-02T12:38:05Z</dcterms:created>
  <dcterms:modified xsi:type="dcterms:W3CDTF">2026-01-15T15:37:29Z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